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RS Dashboard" sheetId="1" state="visible" r:id="rId3"/>
    <sheet name="POA&amp;M Tracker" sheetId="2" state="visible" r:id="rId4"/>
    <sheet name="NIST 800-171 Controls" sheetId="3" state="visible" r:id="rId5"/>
    <sheet name="Instructions" sheetId="4" state="visible" r:id="rId6"/>
  </sheets>
  <definedNames>
    <definedName function="false" hidden="true" localSheetId="1" name="_xlnm._FilterDatabase" vbProcedure="false">'POA&amp;M Tracker'!$A$1:$Q$7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<sst xmlns="http://schemas.openxmlformats.org/spreadsheetml/2006/main" count="195" uniqueCount="170">
  <si>
    <t xml:space="preserve">CMMC Level 2 — POA&amp;M SPRS Dashboard</t>
  </si>
  <si>
    <t xml:space="preserve">Auto-calculates from POA&amp;M Tracker | Quzara LLC | nistcompliance.ai</t>
  </si>
  <si>
    <t xml:space="preserve">SPRS SCORE</t>
  </si>
  <si>
    <t xml:space="preserve">Status</t>
  </si>
  <si>
    <t xml:space="preserve">Count</t>
  </si>
  <si>
    <t xml:space="preserve">Maximum Score:</t>
  </si>
  <si>
    <t xml:space="preserve">Open</t>
  </si>
  <si>
    <t xml:space="preserve">Points Deducted:</t>
  </si>
  <si>
    <t xml:space="preserve">In Progress</t>
  </si>
  <si>
    <t xml:space="preserve">YOUR CURRENT SPRS SCORE:</t>
  </si>
  <si>
    <t xml:space="preserve">Remediated</t>
  </si>
  <si>
    <t xml:space="preserve">Verified Closed</t>
  </si>
  <si>
    <t xml:space="preserve">FINDING STATUS COUNTS</t>
  </si>
  <si>
    <t xml:space="preserve">TOTAL</t>
  </si>
  <si>
    <t xml:space="preserve">RISK RATING BREAKDOWN</t>
  </si>
  <si>
    <t xml:space="preserve">Critical</t>
  </si>
  <si>
    <t xml:space="preserve">High</t>
  </si>
  <si>
    <t xml:space="preserve">Moderate</t>
  </si>
  <si>
    <t xml:space="preserve">Low</t>
  </si>
  <si>
    <t xml:space="preserve">OVERDUE FINDINGS</t>
  </si>
  <si>
    <t xml:space="preserve">Past planned completion &amp; still open:</t>
  </si>
  <si>
    <t xml:space="preserve">EST. TOTAL REMEDIATION COST</t>
  </si>
  <si>
    <t xml:space="preserve">POA&amp;M ID</t>
  </si>
  <si>
    <t xml:space="preserve">NIST 800-171 Control</t>
  </si>
  <si>
    <t xml:space="preserve">Control Family</t>
  </si>
  <si>
    <t xml:space="preserve">Weakness / Finding</t>
  </si>
  <si>
    <t xml:space="preserve">Source</t>
  </si>
  <si>
    <t xml:space="preserve">Risk Rating</t>
  </si>
  <si>
    <t xml:space="preserve">SPRS Point Deduction</t>
  </si>
  <si>
    <t xml:space="preserve">Responsible Party</t>
  </si>
  <si>
    <t xml:space="preserve">Remediation Plan</t>
  </si>
  <si>
    <t xml:space="preserve">Planned Start Date</t>
  </si>
  <si>
    <t xml:space="preserve">Planned Completion Date</t>
  </si>
  <si>
    <t xml:space="preserve">Actual Completion Date</t>
  </si>
  <si>
    <t xml:space="preserve">Milestones</t>
  </si>
  <si>
    <t xml:space="preserve">Cost Estimate</t>
  </si>
  <si>
    <t xml:space="preserve">Evidence / Artifacts</t>
  </si>
  <si>
    <t xml:space="preserve">Notes</t>
  </si>
  <si>
    <t xml:space="preserve">POAM-001</t>
  </si>
  <si>
    <t xml:space="preserve">3.1.1 / 3.1.2</t>
  </si>
  <si>
    <t xml:space="preserve">Access Control</t>
  </si>
  <si>
    <t xml:space="preserve">No periodic access reviews for CUI system user accounts.</t>
  </si>
  <si>
    <t xml:space="preserve">Self-Assessment</t>
  </si>
  <si>
    <t xml:space="preserve">IT Security Manager</t>
  </si>
  <si>
    <t xml:space="preserve">Quarterly Azure AD access reviews. Document procedure. Train admins.</t>
  </si>
  <si>
    <t xml:space="preserve">1) Procedure Apr 30
2) Config May 15
3) First review Jun 30</t>
  </si>
  <si>
    <t xml:space="preserve">Access_Review_Policy.docx</t>
  </si>
  <si>
    <t xml:space="preserve">Impacts SPRS.</t>
  </si>
  <si>
    <t xml:space="preserve">POAM-002</t>
  </si>
  <si>
    <t xml:space="preserve">3.13.8</t>
  </si>
  <si>
    <t xml:space="preserve">System &amp; Communications Protection</t>
  </si>
  <si>
    <t xml:space="preserve">CUI at rest not encrypted on all endpoints. 12 of 47 workstations missing BitLocker.</t>
  </si>
  <si>
    <t xml:space="preserve">Gap Analysis</t>
  </si>
  <si>
    <t xml:space="preserve">Endpoint Lead</t>
  </si>
  <si>
    <t xml:space="preserve">BitLocker GPO to all workstations. Intune compliance verification.</t>
  </si>
  <si>
    <t xml:space="preserve">1) GPO Apr 15
2) Report May 1
3) Exceptions May 31</t>
  </si>
  <si>
    <t xml:space="preserve">BitLocker_GPO.png</t>
  </si>
  <si>
    <t xml:space="preserve">POAM-003</t>
  </si>
  <si>
    <t xml:space="preserve">3.6.1 / 3.6.2</t>
  </si>
  <si>
    <t xml:space="preserve">Incident Response</t>
  </si>
  <si>
    <t xml:space="preserve">IR plan missing DFARS 252.204-7012 72-hour reporting timeline to DIBNet.</t>
  </si>
  <si>
    <t xml:space="preserve">C3PAO Assessment</t>
  </si>
  <si>
    <t xml:space="preserve">ISSO</t>
  </si>
  <si>
    <t xml:space="preserve">Update IR plan. Add DIBNet step. Tabletop exercise.</t>
  </si>
  <si>
    <t xml:space="preserve">1) IR plan May 30
2) Tabletop Jun 30
3) Approval Jul 15</t>
  </si>
  <si>
    <t xml:space="preserve">POAM-004</t>
  </si>
  <si>
    <t xml:space="preserve">3.3.1 / 3.3.2</t>
  </si>
  <si>
    <t xml:space="preserve">Audit &amp; Accountability</t>
  </si>
  <si>
    <t xml:space="preserve">Ad-hoc audit log review. No schedule or evidence of regular reviews.</t>
  </si>
  <si>
    <t xml:space="preserve">SOC Analyst</t>
  </si>
  <si>
    <t xml:space="preserve">Weekly Sentinel log review. Auto-alert rules. Document findings.</t>
  </si>
  <si>
    <t xml:space="preserve">1) Rules Apr 30
2) SOP May 15
3) Cycle Jun 15</t>
  </si>
  <si>
    <t xml:space="preserve">Cybertorch automates.</t>
  </si>
  <si>
    <t xml:space="preserve">POAM-005</t>
  </si>
  <si>
    <t xml:space="preserve">3.10.1 / 3.10.2</t>
  </si>
  <si>
    <t xml:space="preserve">Physical &amp; Environmental Protection</t>
  </si>
  <si>
    <t xml:space="preserve">Paper-only visitor logs at secondary site. No retention policy.</t>
  </si>
  <si>
    <t xml:space="preserve">Facilities Mgr</t>
  </si>
  <si>
    <t xml:space="preserve">Electronic visitor system. 3-year retention. Staff training.</t>
  </si>
  <si>
    <t xml:space="preserve">1) Vendor Jun 15
2) Deploy Jul 31
3) Train Aug 31</t>
  </si>
  <si>
    <t xml:space="preserve">Low CUI exposure.</t>
  </si>
  <si>
    <t xml:space="preserve">POAM-006</t>
  </si>
  <si>
    <t xml:space="preserve">3.5.3</t>
  </si>
  <si>
    <t xml:space="preserve">Identification &amp; Authentication</t>
  </si>
  <si>
    <t xml:space="preserve">MFA not enforced for all remote access. Some VPN users password-only.</t>
  </si>
  <si>
    <t xml:space="preserve">Vulnerability Scan</t>
  </si>
  <si>
    <t xml:space="preserve">Network Engineer</t>
  </si>
  <si>
    <t xml:space="preserve">Conditional Access. Revoke pwd-only. Hardware tokens.</t>
  </si>
  <si>
    <t xml:space="preserve">1) Policy Apr 10
2) Tokens Apr 20
3) Revoke Apr 30</t>
  </si>
  <si>
    <t xml:space="preserve">CA_Policy.png</t>
  </si>
  <si>
    <t xml:space="preserve">Fast track.</t>
  </si>
  <si>
    <t xml:space="preserve">Domain</t>
  </si>
  <si>
    <t xml:space="preserve">Abbrev</t>
  </si>
  <si>
    <t xml:space="preserve"># Reqs</t>
  </si>
  <si>
    <t xml:space="preserve">Controls</t>
  </si>
  <si>
    <t xml:space="preserve">Common Findings</t>
  </si>
  <si>
    <t xml:space="preserve">AC</t>
  </si>
  <si>
    <t xml:space="preserve">3.1.1–3.1.22</t>
  </si>
  <si>
    <t xml:space="preserve">No access reviews; excessive privileges</t>
  </si>
  <si>
    <t xml:space="preserve">Awareness &amp; Training</t>
  </si>
  <si>
    <t xml:space="preserve">AT</t>
  </si>
  <si>
    <t xml:space="preserve">3.2.1–3.2.3</t>
  </si>
  <si>
    <t xml:space="preserve">No CUI training; missing records</t>
  </si>
  <si>
    <t xml:space="preserve">AU</t>
  </si>
  <si>
    <t xml:space="preserve">3.3.1–3.3.9</t>
  </si>
  <si>
    <t xml:space="preserve">Ad-hoc log review; no SIEM</t>
  </si>
  <si>
    <t xml:space="preserve">Configuration Management</t>
  </si>
  <si>
    <t xml:space="preserve">CM</t>
  </si>
  <si>
    <t xml:space="preserve">3.4.1–3.4.9</t>
  </si>
  <si>
    <t xml:space="preserve">No baselines; unauthorized software</t>
  </si>
  <si>
    <t xml:space="preserve">IA</t>
  </si>
  <si>
    <t xml:space="preserve">3.5.1–3.5.11</t>
  </si>
  <si>
    <t xml:space="preserve">No MFA; weak passwords</t>
  </si>
  <si>
    <t xml:space="preserve">IR</t>
  </si>
  <si>
    <t xml:space="preserve">3.6.1–3.6.3</t>
  </si>
  <si>
    <t xml:space="preserve">No IR plan; missing DFARS reporting</t>
  </si>
  <si>
    <t xml:space="preserve">Maintenance</t>
  </si>
  <si>
    <t xml:space="preserve">MA</t>
  </si>
  <si>
    <t xml:space="preserve">3.7.1–3.7.6</t>
  </si>
  <si>
    <t xml:space="preserve">Uncontrolled remote maintenance</t>
  </si>
  <si>
    <t xml:space="preserve">Media Protection</t>
  </si>
  <si>
    <t xml:space="preserve">MP</t>
  </si>
  <si>
    <t xml:space="preserve">3.8.1–3.8.9</t>
  </si>
  <si>
    <t xml:space="preserve">CUI on unencrypted USB</t>
  </si>
  <si>
    <t xml:space="preserve">Personnel Security</t>
  </si>
  <si>
    <t xml:space="preserve">PS</t>
  </si>
  <si>
    <t xml:space="preserve">3.9.1–3.9.2</t>
  </si>
  <si>
    <t xml:space="preserve">No screening; delayed revocation</t>
  </si>
  <si>
    <t xml:space="preserve">PE</t>
  </si>
  <si>
    <t xml:space="preserve">3.10.1–3.10.6</t>
  </si>
  <si>
    <t xml:space="preserve">Paper visitor logs</t>
  </si>
  <si>
    <t xml:space="preserve">Risk Assessment</t>
  </si>
  <si>
    <t xml:space="preserve">RA</t>
  </si>
  <si>
    <t xml:space="preserve">3.11.1–3.11.3</t>
  </si>
  <si>
    <t xml:space="preserve">No risk assessments</t>
  </si>
  <si>
    <t xml:space="preserve">Security Assessment</t>
  </si>
  <si>
    <t xml:space="preserve">CA</t>
  </si>
  <si>
    <t xml:space="preserve">3.12.1–3.12.4</t>
  </si>
  <si>
    <t xml:space="preserve">POA&amp;M not maintained</t>
  </si>
  <si>
    <t xml:space="preserve">SC</t>
  </si>
  <si>
    <t xml:space="preserve">3.13.1–3.13.16</t>
  </si>
  <si>
    <t xml:space="preserve">No encryption at rest/transit</t>
  </si>
  <si>
    <t xml:space="preserve">System &amp; Information Integrity</t>
  </si>
  <si>
    <t xml:space="preserve">SI</t>
  </si>
  <si>
    <t xml:space="preserve">3.14.1–3.14.7</t>
  </si>
  <si>
    <t xml:space="preserve">No timely patching</t>
  </si>
  <si>
    <t xml:space="preserve">CMMC Level 2 POA&amp;M — Automated SPRS Scoring Edition</t>
  </si>
  <si>
    <t xml:space="preserve">Quzara LLC | nistcompliance.ai</t>
  </si>
  <si>
    <t xml:space="preserve">AUTOMATION FEATURES</t>
  </si>
  <si>
    <t xml:space="preserve">  Live SPRS Score — auto-calculates 110 minus deductions for Open/In Progress findings</t>
  </si>
  <si>
    <t xml:space="preserve">  Status Pie Chart — updates as you change finding statuses</t>
  </si>
  <si>
    <t xml:space="preserve">  Risk Rating Bar Chart — visual breakdown of Critical/High/Moderate/Low</t>
  </si>
  <si>
    <t xml:space="preserve">  Overdue Alert Counter — counts findings past their planned completion date</t>
  </si>
  <si>
    <t xml:space="preserve">  Estimated Remediation Cost — sums all cost estimates automatically</t>
  </si>
  <si>
    <t xml:space="preserve">  Color-Coded Risk Ratings — Critical=red, High=orange, Moderate=yellow, Low=green</t>
  </si>
  <si>
    <t xml:space="preserve">  Color-Coded Status — Open=red, In Progress=orange, Remediated=blue, Closed=green</t>
  </si>
  <si>
    <t xml:space="preserve">  Overdue Date Highlighting — past-due dates turn red automatically</t>
  </si>
  <si>
    <t xml:space="preserve">  Dropdown Menus — Status, Risk, Source, Control Family all have validated dropdowns</t>
  </si>
  <si>
    <t xml:space="preserve">  Auto-Filter Headers — sort and filter by any column instantly</t>
  </si>
  <si>
    <t xml:space="preserve">HOW TO USE</t>
  </si>
  <si>
    <t xml:space="preserve">1. Open the POA&amp;M Tracker tab and delete the 6 example rows.</t>
  </si>
  <si>
    <t xml:space="preserve">2. Enter your findings using the dropdown menus.</t>
  </si>
  <si>
    <t xml:space="preserve">3. The SPRS Dashboard tab updates automatically — no manual formulas needed.</t>
  </si>
  <si>
    <t xml:space="preserve">4. Review the dashboard before C3PAO assessments or quarterly updates.</t>
  </si>
  <si>
    <t xml:space="preserve">5. Use the NIST 800-171 Controls tab as a reference for identifying gaps.</t>
  </si>
  <si>
    <t xml:space="preserve">CMMC ONLY — NOT FOR FEDRAMP</t>
  </si>
  <si>
    <t xml:space="preserve">FedRAMP requires its own official POA&amp;M template from fedramp.gov/rev5/documents-templates.</t>
  </si>
  <si>
    <t xml:space="preserve">UPGRADE PATH</t>
  </si>
  <si>
    <t xml:space="preserve">This is a starting point. For automated POA&amp;M with AI gap analysis, real-time SPRS scoring, and evidence management: nistcompliance.ai</t>
  </si>
  <si>
    <t xml:space="preserve">Contact Quzara: quzara.com | (800) 218-8528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</si>
</sst>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\$#,##0"/>
    <numFmt numFmtId="167" formatCode="yyyy\-mm\-dd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A2540"/>
      <name val="Arial"/>
      <family val="0"/>
      <charset val="1"/>
    </font>
    <font>
      <b val="true"/>
      <sz val="9"/>
      <color rgb="FFE67E22"/>
      <name val="Arial"/>
      <family val="0"/>
      <charset val="1"/>
    </font>
    <font>
      <b val="true"/>
      <sz val="11"/>
      <color rgb="FF0A2540"/>
      <name val="Arial"/>
      <family val="0"/>
      <charset val="1"/>
    </font>
    <font>
      <b val="true"/>
      <sz val="9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2"/>
      <color rgb="FF0A2540"/>
      <name val="Arial"/>
      <family val="0"/>
      <charset val="1"/>
    </font>
    <font>
      <b val="true"/>
      <sz val="12"/>
      <color rgb="FFE74C3C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b val="true"/>
      <sz val="20"/>
      <color rgb="FF0A2540"/>
      <name val="Arial"/>
      <family val="0"/>
      <charset val="1"/>
    </font>
    <font>
      <b val="true"/>
      <sz val="11"/>
      <color rgb="FFE74C3C"/>
      <name val="Arial"/>
      <family val="0"/>
      <charset val="1"/>
    </font>
    <font>
      <b val="true"/>
      <sz val="16"/>
      <color rgb="FFE74C3C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FFFFFF"/>
      <name val="Arial"/>
      <family val="0"/>
      <charset val="1"/>
    </font>
    <font>
      <sz val="9"/>
      <color rgb="FF333333"/>
      <name val="Arial"/>
      <family val="0"/>
      <charset val="1"/>
    </font>
    <font>
      <b val="true"/>
      <sz val="10"/>
      <color rgb="FFE67E22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5F5E3"/>
        <bgColor rgb="FFD6EAF8"/>
      </patternFill>
    </fill>
    <fill>
      <patternFill patternType="solid">
        <fgColor rgb="FF0A2540"/>
        <bgColor rgb="FF003300"/>
      </patternFill>
    </fill>
    <fill>
      <patternFill patternType="solid">
        <fgColor rgb="FFF5F7FA"/>
        <bgColor rgb="FFF9F9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1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8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ill>
        <patternFill patternType="solid">
          <fgColor rgb="FF0A254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333333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D5F5E3"/>
          <bgColor rgb="FF000000"/>
        </patternFill>
      </fill>
    </dxf>
    <dxf>
      <fill>
        <patternFill patternType="solid">
          <fgColor rgb="FFE67E22"/>
          <bgColor rgb="FF000000"/>
        </patternFill>
      </fill>
    </dxf>
    <dxf>
      <fill>
        <patternFill patternType="solid">
          <fgColor rgb="FFE74C3C"/>
          <bgColor rgb="FF000000"/>
        </patternFill>
      </fill>
    </dxf>
    <dxf>
      <fill>
        <patternFill patternType="solid">
          <fgColor rgb="FFF4D03F"/>
          <bgColor rgb="FF000000"/>
        </patternFill>
      </fill>
    </dxf>
    <dxf>
      <fill>
        <patternFill patternType="solid">
          <fgColor rgb="FFFADBD8"/>
          <bgColor rgb="FF000000"/>
        </patternFill>
      </fill>
    </dxf>
    <dxf>
      <fill>
        <patternFill patternType="solid">
          <fgColor rgb="FFFDEBD0"/>
          <bgColor rgb="FF000000"/>
        </patternFill>
      </fill>
    </dxf>
    <dxf>
      <fill>
        <patternFill>
          <bgColor rgb="FFFADBD8"/>
        </patternFill>
      </fill>
    </dxf>
    <dxf>
      <fill>
        <patternFill>
          <bgColor rgb="FFFDEBD0"/>
        </patternFill>
      </fill>
    </dxf>
    <dxf>
      <fill>
        <patternFill>
          <bgColor rgb="FFD6EAF8"/>
        </patternFill>
      </fill>
    </dxf>
    <dxf>
      <fill>
        <patternFill>
          <bgColor rgb="FFD5F5E3"/>
        </patternFill>
      </fill>
    </dxf>
    <dxf>
      <font>
        <b val="1"/>
        <color rgb="FFFFFFFF"/>
      </font>
      <fill>
        <patternFill>
          <bgColor rgb="FFE74C3C"/>
        </patternFill>
      </fill>
    </dxf>
    <dxf>
      <font>
        <b val="1"/>
        <color rgb="FFFFFFFF"/>
      </font>
      <fill>
        <patternFill>
          <bgColor rgb="FFE67E22"/>
        </patternFill>
      </fill>
    </dxf>
    <dxf>
      <fill>
        <patternFill>
          <bgColor rgb="FFF4D03F"/>
        </patternFill>
      </fill>
    </dxf>
    <dxf>
      <font>
        <b val="1"/>
        <color rgb="FFCC0000"/>
      </font>
      <fill>
        <patternFill>
          <bgColor rgb="FFFADBD8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78787"/>
      <rgbColor rgb="FF9999FF"/>
      <rgbColor rgb="FF993366"/>
      <rgbColor rgb="FFFDEBD0"/>
      <rgbColor rgb="FFD6EAF8"/>
      <rgbColor rgb="FF660066"/>
      <rgbColor rgb="FFE74C3C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7FA"/>
      <rgbColor rgb="FFD5F5E3"/>
      <rgbColor rgb="FFF9F9F9"/>
      <rgbColor rgb="FF99CCFF"/>
      <rgbColor rgb="FFFF99CC"/>
      <rgbColor rgb="FFCC99FF"/>
      <rgbColor rgb="FFFADBD8"/>
      <rgbColor rgb="FF3498DB"/>
      <rgbColor rgb="FF33CCCC"/>
      <rgbColor rgb="FF99CC00"/>
      <rgbColor rgb="FFF4D03F"/>
      <rgbColor rgb="FFF39C12"/>
      <rgbColor rgb="FFE67E22"/>
      <rgbColor rgb="FF4F81BD"/>
      <rgbColor rgb="FF969696"/>
      <rgbColor rgb="FF0A2540"/>
      <rgbColor rgb="FF27AE6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Findings by Status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'SPRS Dashboard'!H4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e74c3c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f39c12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"/>
            <c:spPr>
              <a:solidFill>
                <a:srgbClr val="3498db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3"/>
            <c:spPr>
              <a:solidFill>
                <a:srgbClr val="27ae60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eparator>; </c:separator>
            <c:showLeaderLines val="1"/>
          </c:dLbls>
          <c:cat>
            <c:strRef>
              <c:f>'SPRS Dashboard'!$G$5:$G$8</c:f>
              <c:strCache>
                <c:ptCount val="4"/>
                <c:pt idx="0">
                  <c:v>Open</c:v>
                </c:pt>
                <c:pt idx="1">
                  <c:v>In Progress</c:v>
                </c:pt>
                <c:pt idx="2">
                  <c:v>Remediated</c:v>
                </c:pt>
                <c:pt idx="3">
                  <c:v>Verified Closed</c:v>
                </c:pt>
              </c:strCache>
            </c:strRef>
          </c:cat>
          <c:val>
            <c:numRef>
              <c:f>'SPRS Dashboard'!$H$5:$H$8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Findings by Risk Rating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'SPRS Dashboard'!B16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'SPRS Dashboard'!$A$17:$A$20</c:f>
              <c:strCache>
                <c:ptCount val="4"/>
                <c:pt idx="0">
                  <c:v>Critical</c:v>
                </c:pt>
                <c:pt idx="1">
                  <c:v>High</c:v>
                </c:pt>
                <c:pt idx="2">
                  <c:v>Moderate</c:v>
                </c:pt>
                <c:pt idx="3">
                  <c:v>Low</c:v>
                </c:pt>
              </c:strCache>
            </c:strRef>
          </c:cat>
          <c:val>
            <c:numRef>
              <c:f>'SPRS Dashboard'!$B$17:$B$20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gapWidth val="150"/>
        <c:overlap val="0"/>
        <c:axId val="74498782"/>
        <c:axId val="96025465"/>
      </c:barChart>
      <c:catAx>
        <c:axId val="7449878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6025465"/>
        <c:crosses val="autoZero"/>
        <c:auto val="1"/>
        <c:lblAlgn val="ctr"/>
        <c:lblOffset val="100"/>
        <c:noMultiLvlLbl val="0"/>
      </c:catAx>
      <c:valAx>
        <c:axId val="9602546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449878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8</xdr:row>
      <xdr:rowOff>40680</xdr:rowOff>
    </xdr:from>
    <xdr:to>
      <xdr:col>7</xdr:col>
      <xdr:colOff>246600</xdr:colOff>
      <xdr:row>26</xdr:row>
      <xdr:rowOff>122040</xdr:rowOff>
    </xdr:to>
    <xdr:graphicFrame>
      <xdr:nvGraphicFramePr>
        <xdr:cNvPr id="0" name="Chart 1"/>
        <xdr:cNvGraphicFramePr/>
      </xdr:nvGraphicFramePr>
      <xdr:xfrm>
        <a:off x="4651920" y="1714680"/>
        <a:ext cx="503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24</xdr:row>
      <xdr:rowOff>171360</xdr:rowOff>
    </xdr:from>
    <xdr:to>
      <xdr:col>7</xdr:col>
      <xdr:colOff>246600</xdr:colOff>
      <xdr:row>43</xdr:row>
      <xdr:rowOff>121680</xdr:rowOff>
    </xdr:to>
    <xdr:graphicFrame>
      <xdr:nvGraphicFramePr>
        <xdr:cNvPr id="1" name="Chart 2"/>
        <xdr:cNvGraphicFramePr/>
      </xdr:nvGraphicFramePr>
      <xdr:xfrm>
        <a:off x="4651920" y="4952880"/>
        <a:ext cx="503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67E22"/>
    <pageSetUpPr fitToPage="false"/>
  </sheetPr>
  <dimension ref="A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18"/>
    <col collapsed="false" customWidth="true" hidden="false" outlineLevel="0" max="4" min="4" style="0" width="22"/>
    <col collapsed="false" customWidth="true" hidden="false" outlineLevel="0" max="5" min="5" style="0" width="18"/>
    <col collapsed="false" customWidth="true" hidden="false" outlineLevel="0" max="6" min="6" style="0" width="3"/>
    <col collapsed="false" customWidth="true" hidden="false" outlineLevel="0" max="7" min="7" style="0" width="25"/>
    <col collapsed="false" customWidth="true" hidden="false" outlineLevel="0" max="8" min="8" style="0" width="15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G4" s="4" t="s">
        <v>3</v>
      </c>
      <c r="H4" s="4" t="s">
        <v>4</v>
      </c>
    </row>
    <row r="5" customFormat="false" ht="15" hidden="false" customHeight="false" outlineLevel="0" collapsed="false">
      <c r="A5" s="5" t="s">
        <v>5</v>
      </c>
      <c r="B5" s="6" t="n">
        <v>110</v>
      </c>
      <c r="G5" s="7" t="s">
        <v>6</v>
      </c>
      <c r="H5" s="7" t="n">
        <f aca="false">B10</f>
        <v>3</v>
      </c>
    </row>
    <row r="6" customFormat="false" ht="15" hidden="false" customHeight="false" outlineLevel="0" collapsed="false">
      <c r="A6" s="5" t="s">
        <v>7</v>
      </c>
      <c r="B6" s="8" t="n">
        <f aca="false">SUMPRODUCT(('POA&amp;M Tracker'!M2:M200="Open")*'POA&amp;M Tracker'!G2:G200)+SUMPRODUCT(('POA&amp;M Tracker'!M2:M200="In Progress")*'POA&amp;M Tracker'!G2:G200)</f>
        <v>22</v>
      </c>
      <c r="G6" s="7" t="s">
        <v>8</v>
      </c>
      <c r="H6" s="7" t="n">
        <f aca="false">B11</f>
        <v>3</v>
      </c>
    </row>
    <row r="7" customFormat="false" ht="24.45" hidden="false" customHeight="false" outlineLevel="0" collapsed="false">
      <c r="A7" s="9" t="s">
        <v>9</v>
      </c>
      <c r="B7" s="10" t="n">
        <f aca="false">B5-B6</f>
        <v>88</v>
      </c>
      <c r="G7" s="7" t="s">
        <v>10</v>
      </c>
      <c r="H7" s="7" t="n">
        <f aca="false">B12</f>
        <v>0</v>
      </c>
    </row>
    <row r="8" customFormat="false" ht="15" hidden="false" customHeight="false" outlineLevel="0" collapsed="false">
      <c r="G8" s="0" t="s">
        <v>11</v>
      </c>
      <c r="H8" s="0" t="n">
        <f aca="false">B13</f>
        <v>0</v>
      </c>
    </row>
    <row r="9" customFormat="false" ht="15" hidden="false" customHeight="false" outlineLevel="0" collapsed="false">
      <c r="A9" s="3" t="s">
        <v>12</v>
      </c>
    </row>
    <row r="10" customFormat="false" ht="15" hidden="false" customHeight="false" outlineLevel="0" collapsed="false">
      <c r="A10" s="11" t="s">
        <v>6</v>
      </c>
      <c r="B10" s="12" t="n">
        <f aca="false">COUNTIF('POA&amp;M Tracker'!M2:M200,"Open")</f>
        <v>3</v>
      </c>
    </row>
    <row r="11" customFormat="false" ht="15" hidden="false" customHeight="false" outlineLevel="0" collapsed="false">
      <c r="A11" s="11" t="s">
        <v>8</v>
      </c>
      <c r="B11" s="12" t="n">
        <f aca="false">COUNTIF('POA&amp;M Tracker'!M2:M200,"In Progress")</f>
        <v>3</v>
      </c>
    </row>
    <row r="12" customFormat="false" ht="15" hidden="false" customHeight="false" outlineLevel="0" collapsed="false">
      <c r="A12" s="11" t="s">
        <v>10</v>
      </c>
      <c r="B12" s="12" t="n">
        <f aca="false">COUNTIF('POA&amp;M Tracker'!M2:M200,"Remediated")</f>
        <v>0</v>
      </c>
    </row>
    <row r="13" customFormat="false" ht="15" hidden="false" customHeight="false" outlineLevel="0" collapsed="false">
      <c r="A13" s="11" t="s">
        <v>11</v>
      </c>
      <c r="B13" s="12" t="n">
        <f aca="false">COUNTIF('POA&amp;M Tracker'!M2:M200,"Verified Closed")</f>
        <v>0</v>
      </c>
    </row>
    <row r="14" customFormat="false" ht="15" hidden="false" customHeight="false" outlineLevel="0" collapsed="false">
      <c r="A14" s="13" t="s">
        <v>13</v>
      </c>
      <c r="B14" s="14" t="n">
        <f aca="false">SUM(B10:B13)</f>
        <v>6</v>
      </c>
    </row>
    <row r="16" customFormat="false" ht="15" hidden="false" customHeight="false" outlineLevel="0" collapsed="false">
      <c r="A16" s="3" t="s">
        <v>14</v>
      </c>
    </row>
    <row r="17" customFormat="false" ht="15" hidden="false" customHeight="false" outlineLevel="0" collapsed="false">
      <c r="A17" s="12" t="s">
        <v>15</v>
      </c>
      <c r="B17" s="12" t="n">
        <f aca="false">COUNTIF('POA&amp;M Tracker'!F2:F200,"Critical")</f>
        <v>1</v>
      </c>
    </row>
    <row r="18" customFormat="false" ht="15" hidden="false" customHeight="false" outlineLevel="0" collapsed="false">
      <c r="A18" s="12" t="s">
        <v>16</v>
      </c>
      <c r="B18" s="12" t="n">
        <f aca="false">COUNTIF('POA&amp;M Tracker'!F2:F200,"High")</f>
        <v>3</v>
      </c>
    </row>
    <row r="19" customFormat="false" ht="15" hidden="false" customHeight="false" outlineLevel="0" collapsed="false">
      <c r="A19" s="12" t="s">
        <v>17</v>
      </c>
      <c r="B19" s="12" t="n">
        <f aca="false">COUNTIF('POA&amp;M Tracker'!F2:F200,"Moderate")</f>
        <v>1</v>
      </c>
    </row>
    <row r="20" customFormat="false" ht="15" hidden="false" customHeight="false" outlineLevel="0" collapsed="false">
      <c r="A20" s="12" t="s">
        <v>18</v>
      </c>
      <c r="B20" s="12" t="n">
        <f aca="false">COUNTIF('POA&amp;M Tracker'!F2:F200,"Low")</f>
        <v>1</v>
      </c>
    </row>
    <row r="22" customFormat="false" ht="15" hidden="false" customHeight="false" outlineLevel="0" collapsed="false">
      <c r="A22" s="15" t="s">
        <v>19</v>
      </c>
    </row>
    <row r="23" customFormat="false" ht="19.7" hidden="false" customHeight="false" outlineLevel="0" collapsed="false">
      <c r="A23" s="0" t="s">
        <v>20</v>
      </c>
      <c r="B23" s="16" t="n">
        <f aca="true">SUMPRODUCT(('POA&amp;M Tracker'!K2:K200&lt;&gt;"")*(('POA&amp;M Tracker'!K2:K200)&lt;TODAY())*(('POA&amp;M Tracker'!M2:M200="Open")+('POA&amp;M Tracker'!M2:M200="In Progress")))</f>
        <v>0</v>
      </c>
    </row>
    <row r="25" customFormat="false" ht="17.35" hidden="false" customHeight="false" outlineLevel="0" collapsed="false">
      <c r="A25" s="3" t="s">
        <v>21</v>
      </c>
      <c r="B25" s="17" t="n">
        <f aca="false">SUM('POA&amp;M Tracker'!O2:O200)</f>
        <v>12500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498DB"/>
    <pageSetUpPr fitToPage="false"/>
  </sheetPr>
  <dimension ref="A1:Q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0"/>
    <col collapsed="false" customWidth="true" hidden="false" outlineLevel="0" max="3" min="3" style="0" width="30"/>
    <col collapsed="false" customWidth="true" hidden="false" outlineLevel="0" max="4" min="4" style="0" width="48"/>
    <col collapsed="false" customWidth="true" hidden="false" outlineLevel="0" max="5" min="5" style="0" width="20"/>
    <col collapsed="false" customWidth="true" hidden="false" outlineLevel="0" max="6" min="6" style="0" width="14"/>
    <col collapsed="false" customWidth="true" hidden="false" outlineLevel="0" max="7" min="7" style="0" width="18"/>
    <col collapsed="false" customWidth="true" hidden="false" outlineLevel="0" max="8" min="8" style="0" width="20"/>
    <col collapsed="false" customWidth="true" hidden="false" outlineLevel="0" max="9" min="9" style="0" width="48"/>
    <col collapsed="false" customWidth="true" hidden="false" outlineLevel="0" max="10" min="10" style="0" width="18"/>
    <col collapsed="false" customWidth="true" hidden="false" outlineLevel="0" max="12" min="11" style="0" width="20"/>
    <col collapsed="false" customWidth="true" hidden="false" outlineLevel="0" max="13" min="13" style="0" width="18"/>
    <col collapsed="false" customWidth="true" hidden="false" outlineLevel="0" max="14" min="14" style="0" width="35"/>
    <col collapsed="false" customWidth="true" hidden="false" outlineLevel="0" max="15" min="15" style="0" width="14"/>
    <col collapsed="false" customWidth="true" hidden="false" outlineLevel="0" max="17" min="16" style="0" width="35"/>
  </cols>
  <sheetData>
    <row r="1" customFormat="false" ht="34.5" hidden="false" customHeight="true" outlineLevel="0" collapsed="false">
      <c r="A1" s="18" t="s">
        <v>22</v>
      </c>
      <c r="B1" s="18" t="s">
        <v>23</v>
      </c>
      <c r="C1" s="18" t="s">
        <v>24</v>
      </c>
      <c r="D1" s="18" t="s">
        <v>25</v>
      </c>
      <c r="E1" s="18" t="s">
        <v>26</v>
      </c>
      <c r="F1" s="18" t="s">
        <v>27</v>
      </c>
      <c r="G1" s="18" t="s">
        <v>28</v>
      </c>
      <c r="H1" s="18" t="s">
        <v>29</v>
      </c>
      <c r="I1" s="18" t="s">
        <v>30</v>
      </c>
      <c r="J1" s="18" t="s">
        <v>31</v>
      </c>
      <c r="K1" s="18" t="s">
        <v>32</v>
      </c>
      <c r="L1" s="18" t="s">
        <v>33</v>
      </c>
      <c r="M1" s="18" t="s">
        <v>3</v>
      </c>
      <c r="N1" s="18" t="s">
        <v>34</v>
      </c>
      <c r="O1" s="18" t="s">
        <v>35</v>
      </c>
      <c r="P1" s="18" t="s">
        <v>36</v>
      </c>
      <c r="Q1" s="18" t="s">
        <v>37</v>
      </c>
    </row>
    <row r="2" customFormat="false" ht="75" hidden="false" customHeight="true" outlineLevel="0" collapsed="false">
      <c r="A2" s="19" t="s">
        <v>38</v>
      </c>
      <c r="B2" s="19" t="s">
        <v>39</v>
      </c>
      <c r="C2" s="19" t="s">
        <v>40</v>
      </c>
      <c r="D2" s="19" t="s">
        <v>41</v>
      </c>
      <c r="E2" s="19" t="s">
        <v>42</v>
      </c>
      <c r="F2" s="19" t="s">
        <v>16</v>
      </c>
      <c r="G2" s="19" t="n">
        <v>5</v>
      </c>
      <c r="H2" s="19" t="s">
        <v>43</v>
      </c>
      <c r="I2" s="19" t="s">
        <v>44</v>
      </c>
      <c r="J2" s="20" t="n">
        <v>46127</v>
      </c>
      <c r="K2" s="20" t="n">
        <v>46203</v>
      </c>
      <c r="L2" s="19"/>
      <c r="M2" s="19" t="s">
        <v>8</v>
      </c>
      <c r="N2" s="19" t="s">
        <v>45</v>
      </c>
      <c r="O2" s="21" t="n">
        <v>2500</v>
      </c>
      <c r="P2" s="19" t="s">
        <v>46</v>
      </c>
      <c r="Q2" s="19" t="s">
        <v>47</v>
      </c>
    </row>
    <row r="3" customFormat="false" ht="75" hidden="false" customHeight="true" outlineLevel="0" collapsed="false">
      <c r="A3" s="19" t="s">
        <v>48</v>
      </c>
      <c r="B3" s="19" t="s">
        <v>49</v>
      </c>
      <c r="C3" s="19" t="s">
        <v>50</v>
      </c>
      <c r="D3" s="19" t="s">
        <v>51</v>
      </c>
      <c r="E3" s="19" t="s">
        <v>52</v>
      </c>
      <c r="F3" s="19" t="s">
        <v>16</v>
      </c>
      <c r="G3" s="19" t="n">
        <v>5</v>
      </c>
      <c r="H3" s="19" t="s">
        <v>53</v>
      </c>
      <c r="I3" s="19" t="s">
        <v>54</v>
      </c>
      <c r="J3" s="20" t="n">
        <v>46113</v>
      </c>
      <c r="K3" s="20" t="n">
        <v>46173</v>
      </c>
      <c r="L3" s="19"/>
      <c r="M3" s="19" t="s">
        <v>8</v>
      </c>
      <c r="N3" s="19" t="s">
        <v>55</v>
      </c>
      <c r="O3" s="21" t="n">
        <v>1200</v>
      </c>
      <c r="P3" s="19" t="s">
        <v>56</v>
      </c>
      <c r="Q3" s="19"/>
    </row>
    <row r="4" customFormat="false" ht="75" hidden="false" customHeight="true" outlineLevel="0" collapsed="false">
      <c r="A4" s="19" t="s">
        <v>57</v>
      </c>
      <c r="B4" s="19" t="s">
        <v>58</v>
      </c>
      <c r="C4" s="19" t="s">
        <v>59</v>
      </c>
      <c r="D4" s="19" t="s">
        <v>60</v>
      </c>
      <c r="E4" s="19" t="s">
        <v>61</v>
      </c>
      <c r="F4" s="19" t="s">
        <v>16</v>
      </c>
      <c r="G4" s="19" t="n">
        <v>3</v>
      </c>
      <c r="H4" s="19" t="s">
        <v>62</v>
      </c>
      <c r="I4" s="19" t="s">
        <v>63</v>
      </c>
      <c r="J4" s="20" t="n">
        <v>46143</v>
      </c>
      <c r="K4" s="20" t="n">
        <v>46218</v>
      </c>
      <c r="L4" s="19"/>
      <c r="M4" s="19" t="s">
        <v>6</v>
      </c>
      <c r="N4" s="19" t="s">
        <v>64</v>
      </c>
      <c r="O4" s="21" t="n">
        <v>800</v>
      </c>
      <c r="P4" s="19"/>
      <c r="Q4" s="19"/>
    </row>
    <row r="5" customFormat="false" ht="75" hidden="false" customHeight="true" outlineLevel="0" collapsed="false">
      <c r="A5" s="19" t="s">
        <v>65</v>
      </c>
      <c r="B5" s="19" t="s">
        <v>66</v>
      </c>
      <c r="C5" s="19" t="s">
        <v>67</v>
      </c>
      <c r="D5" s="19" t="s">
        <v>68</v>
      </c>
      <c r="E5" s="19" t="s">
        <v>42</v>
      </c>
      <c r="F5" s="19" t="s">
        <v>17</v>
      </c>
      <c r="G5" s="19" t="n">
        <v>3</v>
      </c>
      <c r="H5" s="19" t="s">
        <v>69</v>
      </c>
      <c r="I5" s="19" t="s">
        <v>70</v>
      </c>
      <c r="J5" s="20" t="n">
        <v>46127</v>
      </c>
      <c r="K5" s="20" t="n">
        <v>46188</v>
      </c>
      <c r="L5" s="19"/>
      <c r="M5" s="19" t="s">
        <v>6</v>
      </c>
      <c r="N5" s="19" t="s">
        <v>71</v>
      </c>
      <c r="O5" s="21" t="n">
        <v>500</v>
      </c>
      <c r="P5" s="19"/>
      <c r="Q5" s="19" t="s">
        <v>72</v>
      </c>
    </row>
    <row r="6" customFormat="false" ht="75" hidden="false" customHeight="true" outlineLevel="0" collapsed="false">
      <c r="A6" s="19" t="s">
        <v>73</v>
      </c>
      <c r="B6" s="19" t="s">
        <v>74</v>
      </c>
      <c r="C6" s="19" t="s">
        <v>75</v>
      </c>
      <c r="D6" s="19" t="s">
        <v>76</v>
      </c>
      <c r="E6" s="19" t="s">
        <v>52</v>
      </c>
      <c r="F6" s="19" t="s">
        <v>18</v>
      </c>
      <c r="G6" s="19" t="n">
        <v>1</v>
      </c>
      <c r="H6" s="19" t="s">
        <v>77</v>
      </c>
      <c r="I6" s="19" t="s">
        <v>78</v>
      </c>
      <c r="J6" s="20" t="n">
        <v>46174</v>
      </c>
      <c r="K6" s="20" t="n">
        <v>46265</v>
      </c>
      <c r="L6" s="19"/>
      <c r="M6" s="19" t="s">
        <v>6</v>
      </c>
      <c r="N6" s="19" t="s">
        <v>79</v>
      </c>
      <c r="O6" s="21" t="n">
        <v>3500</v>
      </c>
      <c r="P6" s="19"/>
      <c r="Q6" s="19" t="s">
        <v>80</v>
      </c>
    </row>
    <row r="7" customFormat="false" ht="75" hidden="false" customHeight="true" outlineLevel="0" collapsed="false">
      <c r="A7" s="19" t="s">
        <v>81</v>
      </c>
      <c r="B7" s="19" t="s">
        <v>82</v>
      </c>
      <c r="C7" s="19" t="s">
        <v>83</v>
      </c>
      <c r="D7" s="19" t="s">
        <v>84</v>
      </c>
      <c r="E7" s="19" t="s">
        <v>85</v>
      </c>
      <c r="F7" s="19" t="s">
        <v>15</v>
      </c>
      <c r="G7" s="19" t="n">
        <v>5</v>
      </c>
      <c r="H7" s="19" t="s">
        <v>86</v>
      </c>
      <c r="I7" s="19" t="s">
        <v>87</v>
      </c>
      <c r="J7" s="20" t="n">
        <v>46113</v>
      </c>
      <c r="K7" s="20" t="n">
        <v>46142</v>
      </c>
      <c r="L7" s="19"/>
      <c r="M7" s="19" t="s">
        <v>8</v>
      </c>
      <c r="N7" s="19" t="s">
        <v>88</v>
      </c>
      <c r="O7" s="21" t="n">
        <v>4000</v>
      </c>
      <c r="P7" s="19" t="s">
        <v>89</v>
      </c>
      <c r="Q7" s="19" t="s">
        <v>90</v>
      </c>
    </row>
  </sheetData>
  <autoFilter ref="A1:Q7"/>
  <conditionalFormatting sqref="M2:M200">
    <cfRule type="cellIs" priority="2" operator="equal" aboveAverage="0" equalAverage="0" bottom="0" percent="0" rank="0" text="" dxfId="10">
      <formula>"Open"</formula>
    </cfRule>
    <cfRule type="cellIs" priority="3" operator="equal" aboveAverage="0" equalAverage="0" bottom="0" percent="0" rank="0" text="" dxfId="11">
      <formula>"In Progress"</formula>
    </cfRule>
    <cfRule type="cellIs" priority="4" operator="equal" aboveAverage="0" equalAverage="0" bottom="0" percent="0" rank="0" text="" dxfId="12">
      <formula>"Remediated"</formula>
    </cfRule>
    <cfRule type="cellIs" priority="5" operator="equal" aboveAverage="0" equalAverage="0" bottom="0" percent="0" rank="0" text="" dxfId="13">
      <formula>"Verified Closed"</formula>
    </cfRule>
  </conditionalFormatting>
  <conditionalFormatting sqref="F2:F200">
    <cfRule type="cellIs" priority="6" operator="equal" aboveAverage="0" equalAverage="0" bottom="0" percent="0" rank="0" text="" dxfId="14">
      <formula>"Critical"</formula>
    </cfRule>
    <cfRule type="cellIs" priority="7" operator="equal" aboveAverage="0" equalAverage="0" bottom="0" percent="0" rank="0" text="" dxfId="15">
      <formula>"High"</formula>
    </cfRule>
    <cfRule type="cellIs" priority="8" operator="equal" aboveAverage="0" equalAverage="0" bottom="0" percent="0" rank="0" text="" dxfId="16">
      <formula>"Moderate"</formula>
    </cfRule>
    <cfRule type="cellIs" priority="9" operator="equal" aboveAverage="0" equalAverage="0" bottom="0" percent="0" rank="0" text="" dxfId="13">
      <formula>"Low"</formula>
    </cfRule>
  </conditionalFormatting>
  <conditionalFormatting sqref="K2:K200">
    <cfRule type="expression" priority="10" aboveAverage="0" equalAverage="0" bottom="0" percent="0" rank="0" text="" dxfId="17">
      <formula>AND(K2&lt;TODAY(),K2&lt;&gt;"",OR(M2="Open",M2="In Progress"))</formula>
    </cfRule>
  </conditionalFormatting>
  <dataValidations count="4">
    <dataValidation allowBlank="true" errorStyle="stop" operator="between" showDropDown="false" showErrorMessage="false" showInputMessage="false" sqref="M2:M200" type="list">
      <formula1>"Open,In Progress,Remediated,Verified Closed"</formula1>
      <formula2>0</formula2>
    </dataValidation>
    <dataValidation allowBlank="true" errorStyle="stop" operator="between" showDropDown="false" showErrorMessage="false" showInputMessage="false" sqref="F2:F200" type="list">
      <formula1>"Critical,High,Moderate,Low"</formula1>
      <formula2>0</formula2>
    </dataValidation>
    <dataValidation allowBlank="true" errorStyle="stop" operator="between" showDropDown="false" showErrorMessage="false" showInputMessage="false" sqref="E2:E200" type="list">
      <formula1>"Self-Assessment,Gap Analysis,C3PAO Assessment,Vulnerability Scan,Incident,Ad-Hoc Review"</formula1>
      <formula2>0</formula2>
    </dataValidation>
    <dataValidation allowBlank="true" errorStyle="stop" operator="between" showDropDown="false" showErrorMessage="false" showInputMessage="false" sqref="C2:C200" type="list">
      <formula1>"Access Control,Awareness &amp; Training,Audit &amp; Accountability,Configuration Management,Identification &amp; Authentication,Incident Response,Maintenance,Media Protection,Personnel Security,Physical &amp; Environmental Protection,Risk Assessment,Security Assessment,S"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E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8"/>
    <col collapsed="false" customWidth="true" hidden="false" outlineLevel="0" max="4" min="4" style="0" width="45"/>
    <col collapsed="false" customWidth="true" hidden="false" outlineLevel="0" max="5" min="5" style="0" width="55"/>
  </cols>
  <sheetData>
    <row r="1" customFormat="false" ht="15" hidden="false" customHeight="false" outlineLevel="0" collapsed="false">
      <c r="A1" s="18" t="s">
        <v>91</v>
      </c>
      <c r="B1" s="18" t="s">
        <v>92</v>
      </c>
      <c r="C1" s="18" t="s">
        <v>93</v>
      </c>
      <c r="D1" s="18" t="s">
        <v>94</v>
      </c>
      <c r="E1" s="18" t="s">
        <v>95</v>
      </c>
    </row>
    <row r="2" customFormat="false" ht="15" hidden="false" customHeight="false" outlineLevel="0" collapsed="false">
      <c r="A2" s="22" t="s">
        <v>40</v>
      </c>
      <c r="B2" s="22" t="s">
        <v>96</v>
      </c>
      <c r="C2" s="22" t="n">
        <v>22</v>
      </c>
      <c r="D2" s="22" t="s">
        <v>97</v>
      </c>
      <c r="E2" s="22" t="s">
        <v>98</v>
      </c>
    </row>
    <row r="3" customFormat="false" ht="15" hidden="false" customHeight="false" outlineLevel="0" collapsed="false">
      <c r="A3" s="19" t="s">
        <v>99</v>
      </c>
      <c r="B3" s="19" t="s">
        <v>100</v>
      </c>
      <c r="C3" s="19" t="n">
        <v>3</v>
      </c>
      <c r="D3" s="19" t="s">
        <v>101</v>
      </c>
      <c r="E3" s="19" t="s">
        <v>102</v>
      </c>
    </row>
    <row r="4" customFormat="false" ht="15" hidden="false" customHeight="false" outlineLevel="0" collapsed="false">
      <c r="A4" s="22" t="s">
        <v>67</v>
      </c>
      <c r="B4" s="22" t="s">
        <v>103</v>
      </c>
      <c r="C4" s="22" t="n">
        <v>9</v>
      </c>
      <c r="D4" s="22" t="s">
        <v>104</v>
      </c>
      <c r="E4" s="22" t="s">
        <v>105</v>
      </c>
    </row>
    <row r="5" customFormat="false" ht="15" hidden="false" customHeight="false" outlineLevel="0" collapsed="false">
      <c r="A5" s="19" t="s">
        <v>106</v>
      </c>
      <c r="B5" s="19" t="s">
        <v>107</v>
      </c>
      <c r="C5" s="19" t="n">
        <v>9</v>
      </c>
      <c r="D5" s="19" t="s">
        <v>108</v>
      </c>
      <c r="E5" s="19" t="s">
        <v>109</v>
      </c>
    </row>
    <row r="6" customFormat="false" ht="15" hidden="false" customHeight="false" outlineLevel="0" collapsed="false">
      <c r="A6" s="22" t="s">
        <v>83</v>
      </c>
      <c r="B6" s="22" t="s">
        <v>110</v>
      </c>
      <c r="C6" s="22" t="n">
        <v>11</v>
      </c>
      <c r="D6" s="22" t="s">
        <v>111</v>
      </c>
      <c r="E6" s="22" t="s">
        <v>112</v>
      </c>
    </row>
    <row r="7" customFormat="false" ht="15" hidden="false" customHeight="false" outlineLevel="0" collapsed="false">
      <c r="A7" s="19" t="s">
        <v>59</v>
      </c>
      <c r="B7" s="19" t="s">
        <v>113</v>
      </c>
      <c r="C7" s="19" t="n">
        <v>3</v>
      </c>
      <c r="D7" s="19" t="s">
        <v>114</v>
      </c>
      <c r="E7" s="19" t="s">
        <v>115</v>
      </c>
    </row>
    <row r="8" customFormat="false" ht="15" hidden="false" customHeight="false" outlineLevel="0" collapsed="false">
      <c r="A8" s="22" t="s">
        <v>116</v>
      </c>
      <c r="B8" s="22" t="s">
        <v>117</v>
      </c>
      <c r="C8" s="22" t="n">
        <v>6</v>
      </c>
      <c r="D8" s="22" t="s">
        <v>118</v>
      </c>
      <c r="E8" s="22" t="s">
        <v>119</v>
      </c>
    </row>
    <row r="9" customFormat="false" ht="15" hidden="false" customHeight="false" outlineLevel="0" collapsed="false">
      <c r="A9" s="19" t="s">
        <v>120</v>
      </c>
      <c r="B9" s="19" t="s">
        <v>121</v>
      </c>
      <c r="C9" s="19" t="n">
        <v>9</v>
      </c>
      <c r="D9" s="19" t="s">
        <v>122</v>
      </c>
      <c r="E9" s="19" t="s">
        <v>123</v>
      </c>
    </row>
    <row r="10" customFormat="false" ht="15" hidden="false" customHeight="false" outlineLevel="0" collapsed="false">
      <c r="A10" s="22" t="s">
        <v>124</v>
      </c>
      <c r="B10" s="22" t="s">
        <v>125</v>
      </c>
      <c r="C10" s="22" t="n">
        <v>2</v>
      </c>
      <c r="D10" s="22" t="s">
        <v>126</v>
      </c>
      <c r="E10" s="22" t="s">
        <v>127</v>
      </c>
    </row>
    <row r="11" customFormat="false" ht="15" hidden="false" customHeight="false" outlineLevel="0" collapsed="false">
      <c r="A11" s="19" t="s">
        <v>75</v>
      </c>
      <c r="B11" s="19" t="s">
        <v>128</v>
      </c>
      <c r="C11" s="19" t="n">
        <v>6</v>
      </c>
      <c r="D11" s="19" t="s">
        <v>129</v>
      </c>
      <c r="E11" s="19" t="s">
        <v>130</v>
      </c>
    </row>
    <row r="12" customFormat="false" ht="15" hidden="false" customHeight="false" outlineLevel="0" collapsed="false">
      <c r="A12" s="22" t="s">
        <v>131</v>
      </c>
      <c r="B12" s="22" t="s">
        <v>132</v>
      </c>
      <c r="C12" s="22" t="n">
        <v>3</v>
      </c>
      <c r="D12" s="22" t="s">
        <v>133</v>
      </c>
      <c r="E12" s="22" t="s">
        <v>134</v>
      </c>
    </row>
    <row r="13" customFormat="false" ht="15" hidden="false" customHeight="false" outlineLevel="0" collapsed="false">
      <c r="A13" s="19" t="s">
        <v>135</v>
      </c>
      <c r="B13" s="19" t="s">
        <v>136</v>
      </c>
      <c r="C13" s="19" t="n">
        <v>4</v>
      </c>
      <c r="D13" s="19" t="s">
        <v>137</v>
      </c>
      <c r="E13" s="19" t="s">
        <v>138</v>
      </c>
    </row>
    <row r="14" customFormat="false" ht="15" hidden="false" customHeight="false" outlineLevel="0" collapsed="false">
      <c r="A14" s="22" t="s">
        <v>50</v>
      </c>
      <c r="B14" s="22" t="s">
        <v>139</v>
      </c>
      <c r="C14" s="22" t="n">
        <v>16</v>
      </c>
      <c r="D14" s="22" t="s">
        <v>140</v>
      </c>
      <c r="E14" s="22" t="s">
        <v>141</v>
      </c>
    </row>
    <row r="15" customFormat="false" ht="15" hidden="false" customHeight="false" outlineLevel="0" collapsed="false">
      <c r="A15" s="19" t="s">
        <v>142</v>
      </c>
      <c r="B15" s="19" t="s">
        <v>143</v>
      </c>
      <c r="C15" s="19" t="n">
        <v>7</v>
      </c>
      <c r="D15" s="19" t="s">
        <v>144</v>
      </c>
      <c r="E15" s="19" t="s">
        <v>145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A2540"/>
    <pageSetUpPr fitToPage="false"/>
  </sheetPr>
  <dimension ref="A1:A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5"/>
  </cols>
  <sheetData>
    <row r="1" customFormat="false" ht="17.35" hidden="false" customHeight="false" outlineLevel="0" collapsed="false">
      <c r="A1" s="1" t="s">
        <v>146</v>
      </c>
    </row>
    <row r="3" customFormat="false" ht="15" hidden="false" customHeight="false" outlineLevel="0" collapsed="false">
      <c r="A3" s="23" t="s">
        <v>147</v>
      </c>
    </row>
    <row r="5" customFormat="false" ht="15" hidden="false" customHeight="false" outlineLevel="0" collapsed="false">
      <c r="A5" s="5"/>
    </row>
    <row r="6" customFormat="false" ht="15" hidden="false" customHeight="false" outlineLevel="0" collapsed="false">
      <c r="A6" s="3" t="s">
        <v>148</v>
      </c>
    </row>
    <row r="7" customFormat="false" ht="15" hidden="false" customHeight="false" outlineLevel="0" collapsed="false">
      <c r="A7" s="5" t="s">
        <v>149</v>
      </c>
    </row>
    <row r="8" customFormat="false" ht="15" hidden="false" customHeight="false" outlineLevel="0" collapsed="false">
      <c r="A8" s="5" t="s">
        <v>150</v>
      </c>
    </row>
    <row r="9" customFormat="false" ht="15" hidden="false" customHeight="false" outlineLevel="0" collapsed="false">
      <c r="A9" s="5" t="s">
        <v>151</v>
      </c>
    </row>
    <row r="10" customFormat="false" ht="15" hidden="false" customHeight="false" outlineLevel="0" collapsed="false">
      <c r="A10" s="5" t="s">
        <v>152</v>
      </c>
    </row>
    <row r="11" customFormat="false" ht="15" hidden="false" customHeight="false" outlineLevel="0" collapsed="false">
      <c r="A11" s="5" t="s">
        <v>153</v>
      </c>
    </row>
    <row r="12" customFormat="false" ht="15" hidden="false" customHeight="false" outlineLevel="0" collapsed="false">
      <c r="A12" s="5" t="s">
        <v>154</v>
      </c>
    </row>
    <row r="13" customFormat="false" ht="15" hidden="false" customHeight="false" outlineLevel="0" collapsed="false">
      <c r="A13" s="5" t="s">
        <v>155</v>
      </c>
    </row>
    <row r="14" customFormat="false" ht="15" hidden="false" customHeight="false" outlineLevel="0" collapsed="false">
      <c r="A14" s="5" t="s">
        <v>156</v>
      </c>
    </row>
    <row r="15" customFormat="false" ht="15" hidden="false" customHeight="false" outlineLevel="0" collapsed="false">
      <c r="A15" s="5" t="s">
        <v>157</v>
      </c>
    </row>
    <row r="16" customFormat="false" ht="15" hidden="false" customHeight="false" outlineLevel="0" collapsed="false">
      <c r="A16" s="5" t="s">
        <v>158</v>
      </c>
    </row>
    <row r="17" customFormat="false" ht="15" hidden="false" customHeight="false" outlineLevel="0" collapsed="false">
      <c r="A17" s="5"/>
    </row>
    <row r="18" customFormat="false" ht="15" hidden="false" customHeight="false" outlineLevel="0" collapsed="false">
      <c r="A18" s="3" t="s">
        <v>159</v>
      </c>
    </row>
    <row r="19" customFormat="false" ht="15" hidden="false" customHeight="false" outlineLevel="0" collapsed="false">
      <c r="A19" s="5" t="s">
        <v>160</v>
      </c>
    </row>
    <row r="20" customFormat="false" ht="15" hidden="false" customHeight="false" outlineLevel="0" collapsed="false">
      <c r="A20" s="5" t="s">
        <v>161</v>
      </c>
    </row>
    <row r="21" customFormat="false" ht="15" hidden="false" customHeight="false" outlineLevel="0" collapsed="false">
      <c r="A21" s="5" t="s">
        <v>162</v>
      </c>
    </row>
    <row r="22" customFormat="false" ht="15" hidden="false" customHeight="false" outlineLevel="0" collapsed="false">
      <c r="A22" s="5" t="s">
        <v>163</v>
      </c>
    </row>
    <row r="23" customFormat="false" ht="15" hidden="false" customHeight="false" outlineLevel="0" collapsed="false">
      <c r="A23" s="5" t="s">
        <v>164</v>
      </c>
    </row>
    <row r="24" customFormat="false" ht="15" hidden="false" customHeight="false" outlineLevel="0" collapsed="false">
      <c r="A24" s="5"/>
    </row>
    <row r="25" customFormat="false" ht="15" hidden="false" customHeight="false" outlineLevel="0" collapsed="false">
      <c r="A25" s="3" t="s">
        <v>165</v>
      </c>
    </row>
    <row r="26" customFormat="false" ht="15" hidden="false" customHeight="false" outlineLevel="0" collapsed="false">
      <c r="A26" s="5" t="s">
        <v>166</v>
      </c>
    </row>
    <row r="27" customFormat="false" ht="15" hidden="false" customHeight="false" outlineLevel="0" collapsed="false">
      <c r="A27" s="5"/>
    </row>
    <row r="28" customFormat="false" ht="15" hidden="false" customHeight="false" outlineLevel="0" collapsed="false">
      <c r="A28" s="3" t="s">
        <v>167</v>
      </c>
    </row>
    <row r="29" customFormat="false" ht="15" hidden="false" customHeight="false" outlineLevel="0" collapsed="false">
      <c r="A29" s="5" t="s">
        <v>168</v>
      </c>
    </row>
    <row r="30" customFormat="false" ht="15" hidden="false" customHeight="false" outlineLevel="0" collapsed="false">
      <c r="A30" s="5" t="s">
        <v>169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2026-04-08T21:26:11Z</dcterms:created>
  <dc:creator>openpyxl</dc:creator>
  <dc:description/>
  <dc:language>en-US</dc:language>
  <cp:lastModifiedBy/>
  <dcterms:modified xsi:type="dcterms:W3CDTF">2026-04-08T21:26:21Z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